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Лист1" sheetId="1" r:id="rId1"/>
    <sheet name="Лист2" sheetId="2" r:id="rId2"/>
    <sheet name="Лист3" sheetId="3" r:id="rId3"/>
  </sheets>
  <definedNames>
    <definedName name="Cspd">Лист1!$B$4</definedName>
    <definedName name="Cspd219">Лист1!$C$4</definedName>
    <definedName name="Frec">Лист1!$G$4</definedName>
    <definedName name="konst">Лист1!$H$11</definedName>
    <definedName name="Peiod">Лист1!$H$3</definedName>
    <definedName name="pi">Лист1!$D$1</definedName>
    <definedName name="XFF">Лист1!$I$3</definedName>
  </definedNames>
  <calcPr calcId="124519" refMode="R1C1"/>
</workbook>
</file>

<file path=xl/calcChain.xml><?xml version="1.0" encoding="utf-8"?>
<calcChain xmlns="http://schemas.openxmlformats.org/spreadsheetml/2006/main">
  <c r="J14" i="1"/>
  <c r="D1"/>
  <c r="D3"/>
  <c r="F3" s="1"/>
  <c r="C18"/>
  <c r="B18"/>
  <c r="C4"/>
  <c r="B10" s="1"/>
  <c r="F6"/>
  <c r="H13"/>
  <c r="H14"/>
  <c r="H6" l="1"/>
  <c r="H7" s="1"/>
  <c r="H3"/>
  <c r="B9" s="1"/>
  <c r="B12" s="1"/>
  <c r="J3" l="1"/>
  <c r="B11"/>
  <c r="B13" s="1"/>
  <c r="J6"/>
  <c r="H4"/>
  <c r="H10" s="1"/>
  <c r="H9"/>
</calcChain>
</file>

<file path=xl/sharedStrings.xml><?xml version="1.0" encoding="utf-8"?>
<sst xmlns="http://schemas.openxmlformats.org/spreadsheetml/2006/main" count="7" uniqueCount="6">
  <si>
    <t>Cspd219*16</t>
  </si>
  <si>
    <t>Cs16*Peiod</t>
  </si>
  <si>
    <t>Period</t>
  </si>
  <si>
    <t>Cs*Peiod</t>
  </si>
  <si>
    <t>Cs+Peiod</t>
  </si>
  <si>
    <t>cs/cs+p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</si>
</sst>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8"/>
  <sheetViews>
    <sheetView tabSelected="1" workbookViewId="0">
      <selection activeCell="H4" sqref="H4"/>
    </sheetView>
  </sheetViews>
  <sheetFormatPr defaultRowHeight="15"/>
  <cols>
    <col min="1" max="1" width="11.42578125" customWidth="1"/>
    <col min="2" max="2" width="13" customWidth="1"/>
    <col min="3" max="3" width="8.5703125" customWidth="1"/>
    <col min="4" max="4" width="11.28515625" customWidth="1"/>
    <col min="5" max="5" width="12.42578125" customWidth="1"/>
    <col min="6" max="6" width="10" bestFit="1" customWidth="1"/>
    <col min="8" max="8" width="13.5703125" customWidth="1"/>
    <col min="9" max="9" width="8.5703125" customWidth="1"/>
    <col min="10" max="10" width="13.85546875" customWidth="1"/>
  </cols>
  <sheetData>
    <row r="1" spans="1:10">
      <c r="B1">
        <v>14317456</v>
      </c>
      <c r="C1">
        <v>37500</v>
      </c>
      <c r="D1">
        <f>B1/C1</f>
        <v>381.79882666666668</v>
      </c>
    </row>
    <row r="3" spans="1:10">
      <c r="B3">
        <v>8363</v>
      </c>
      <c r="C3">
        <v>16</v>
      </c>
      <c r="D3">
        <f>1712</f>
        <v>1712</v>
      </c>
      <c r="F3">
        <f>B3*D3/B4</f>
        <v>1712</v>
      </c>
      <c r="H3">
        <f>pi/F3</f>
        <v>0.22301333333333334</v>
      </c>
      <c r="I3">
        <v>1</v>
      </c>
      <c r="J3">
        <f>Cspd219*128*Peiod/(Cspd219*128+Peiod*128*XFF)</f>
        <v>0.22288314458064273</v>
      </c>
    </row>
    <row r="4" spans="1:10">
      <c r="B4">
        <v>8363</v>
      </c>
      <c r="C4">
        <f>Cspd/konst</f>
        <v>381.79882662268341</v>
      </c>
      <c r="H4">
        <f>B4/H3</f>
        <v>37500</v>
      </c>
    </row>
    <row r="5" spans="1:10">
      <c r="D5" t="s">
        <v>0</v>
      </c>
      <c r="E5" t="s">
        <v>1</v>
      </c>
    </row>
    <row r="6" spans="1:10">
      <c r="B6">
        <v>8363</v>
      </c>
      <c r="C6">
        <v>16</v>
      </c>
      <c r="D6">
        <v>1713</v>
      </c>
      <c r="F6">
        <f>B6*D6/B7</f>
        <v>1713</v>
      </c>
      <c r="H6">
        <f>pi/F6</f>
        <v>0.22288314458065772</v>
      </c>
      <c r="J6">
        <f>B10*Peiod</f>
        <v>10898.717310448645</v>
      </c>
    </row>
    <row r="7" spans="1:10">
      <c r="B7">
        <v>8363</v>
      </c>
      <c r="H7">
        <f>B7/H6</f>
        <v>37521.904205607476</v>
      </c>
    </row>
    <row r="9" spans="1:10">
      <c r="A9" t="s">
        <v>2</v>
      </c>
      <c r="B9">
        <f>H3</f>
        <v>0.22301333333333334</v>
      </c>
      <c r="H9">
        <f>H3-H6</f>
        <v>1.3018875267561958E-4</v>
      </c>
    </row>
    <row r="10" spans="1:10">
      <c r="A10" t="s">
        <v>0</v>
      </c>
      <c r="B10">
        <f>Cspd219*128</f>
        <v>48870.249807703476</v>
      </c>
      <c r="H10">
        <f>H4-H7</f>
        <v>-21.904205607475888</v>
      </c>
    </row>
    <row r="11" spans="1:10">
      <c r="A11" t="s">
        <v>3</v>
      </c>
      <c r="B11">
        <f>B10*Peiod</f>
        <v>10898.717310448645</v>
      </c>
      <c r="H11">
        <v>21.904205610000002</v>
      </c>
      <c r="J11">
        <v>22968224.301711299</v>
      </c>
    </row>
    <row r="12" spans="1:10">
      <c r="A12" t="s">
        <v>4</v>
      </c>
      <c r="B12">
        <f>B10+(B9*4)</f>
        <v>48871.141861036813</v>
      </c>
    </row>
    <row r="13" spans="1:10">
      <c r="A13" t="s">
        <v>5</v>
      </c>
      <c r="B13">
        <f>B11/B12</f>
        <v>0.22300926263271528</v>
      </c>
      <c r="H13">
        <f>16+4+1+1/2+1/4+1/8+1/64+1/128+1/256</f>
        <v>21.90234375</v>
      </c>
    </row>
    <row r="14" spans="1:10">
      <c r="H14">
        <f>16+4+1+1/2+1/4+1/8+1/32</f>
        <v>21.90625</v>
      </c>
      <c r="J14">
        <f>H4/konst</f>
        <v>1711.9999998027774</v>
      </c>
    </row>
    <row r="18" spans="2:3">
      <c r="B18">
        <f>8363*16/21.90420561</f>
        <v>6108.7812259629345</v>
      </c>
      <c r="C18">
        <f>B18*10.4</f>
        <v>63531.324750014523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7</vt:i4>
      </vt:variant>
    </vt:vector>
  </HeadingPairs>
  <TitlesOfParts>
    <vt:vector size="10" baseType="lpstr">
      <vt:lpstr>Лист1</vt:lpstr>
      <vt:lpstr>Лист2</vt:lpstr>
      <vt:lpstr>Лист3</vt:lpstr>
      <vt:lpstr>Cspd</vt:lpstr>
      <vt:lpstr>Cspd219</vt:lpstr>
      <vt:lpstr>Frec</vt:lpstr>
      <vt:lpstr>konst</vt:lpstr>
      <vt:lpstr>Peiod</vt:lpstr>
      <vt:lpstr>pi</vt:lpstr>
      <vt:lpstr>XFF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2018-09-30T06:59:07Z</dcterms:created>
  <dcterms:modified xsi:type="dcterms:W3CDTF">2018-10-14T22:25:10Z</dcterms:modified>
</cp:coreProperties>
</file>